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o.monji\Documents\"/>
    </mc:Choice>
  </mc:AlternateContent>
  <xr:revisionPtr revIDLastSave="0" documentId="13_ncr:1_{4E6F44CE-F57C-40CE-8233-551F492CF826}" xr6:coauthVersionLast="47" xr6:coauthVersionMax="47" xr10:uidLastSave="{00000000-0000-0000-0000-000000000000}"/>
  <bookViews>
    <workbookView xWindow="-110" yWindow="-110" windowWidth="22780" windowHeight="14660" xr2:uid="{4895889A-43EA-41F8-8A31-CC6B1A80F5E3}"/>
  </bookViews>
  <sheets>
    <sheet name="サイジング" sheetId="2" r:id="rId1"/>
    <sheet name="サイジング例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5" l="1"/>
  <c r="B33" i="5"/>
  <c r="B28" i="5"/>
  <c r="B29" i="5"/>
  <c r="B30" i="5"/>
  <c r="B15" i="5"/>
  <c r="B24" i="5" s="1"/>
  <c r="I14" i="5"/>
  <c r="B31" i="5"/>
  <c r="D30" i="5"/>
  <c r="D29" i="5"/>
  <c r="D28" i="5"/>
  <c r="D26" i="5"/>
  <c r="B26" i="5"/>
  <c r="D25" i="5"/>
  <c r="B25" i="5"/>
  <c r="D24" i="5"/>
  <c r="D23" i="5"/>
  <c r="B23" i="5"/>
  <c r="D22" i="5"/>
  <c r="B22" i="5"/>
  <c r="B30" i="2"/>
  <c r="B29" i="2"/>
  <c r="B28" i="2"/>
  <c r="B26" i="2"/>
  <c r="B24" i="2"/>
  <c r="B23" i="2"/>
  <c r="B22" i="2"/>
  <c r="D28" i="2"/>
  <c r="B25" i="2"/>
  <c r="B31" i="2"/>
  <c r="D30" i="2"/>
  <c r="D29" i="2"/>
  <c r="B33" i="2" l="1"/>
  <c r="D26" i="2" l="1"/>
  <c r="D25" i="2"/>
  <c r="D24" i="2"/>
  <c r="D23" i="2"/>
  <c r="D22" i="2"/>
</calcChain>
</file>

<file path=xl/sharedStrings.xml><?xml version="1.0" encoding="utf-8"?>
<sst xmlns="http://schemas.openxmlformats.org/spreadsheetml/2006/main" count="147" uniqueCount="56">
  <si>
    <t>サイジング</t>
    <phoneticPr fontId="1"/>
  </si>
  <si>
    <t>基本データ</t>
    <rPh sb="0" eb="2">
      <t>キホン</t>
    </rPh>
    <phoneticPr fontId="1"/>
  </si>
  <si>
    <t>値</t>
    <rPh sb="0" eb="1">
      <t>アタイ</t>
    </rPh>
    <phoneticPr fontId="1"/>
  </si>
  <si>
    <t>単位</t>
    <rPh sb="0" eb="2">
      <t>タンイ</t>
    </rPh>
    <phoneticPr fontId="1"/>
  </si>
  <si>
    <t>備考</t>
    <rPh sb="0" eb="2">
      <t>ビコウ</t>
    </rPh>
    <phoneticPr fontId="1"/>
  </si>
  <si>
    <t>1ユーザー</t>
    <phoneticPr fontId="1"/>
  </si>
  <si>
    <t>KB</t>
    <phoneticPr fontId="1"/>
  </si>
  <si>
    <t>1メールボックス</t>
    <phoneticPr fontId="1"/>
  </si>
  <si>
    <t>1監査ログ</t>
    <rPh sb="1" eb="3">
      <t>カンサ</t>
    </rPh>
    <phoneticPr fontId="1"/>
  </si>
  <si>
    <t>※5-10の平均値</t>
    <rPh sb="6" eb="9">
      <t>ヘイキンチ</t>
    </rPh>
    <phoneticPr fontId="1"/>
  </si>
  <si>
    <t>監視</t>
    <rPh sb="0" eb="2">
      <t>カンシ</t>
    </rPh>
    <phoneticPr fontId="1"/>
  </si>
  <si>
    <t>※1日あたり</t>
    <rPh sb="2" eb="3">
      <t>ニチ</t>
    </rPh>
    <phoneticPr fontId="1"/>
  </si>
  <si>
    <t>コンテンツ検索</t>
    <rPh sb="5" eb="7">
      <t>ケンサク</t>
    </rPh>
    <phoneticPr fontId="1"/>
  </si>
  <si>
    <t>※各メールサイズの1.5倍</t>
    <rPh sb="1" eb="2">
      <t>カク</t>
    </rPh>
    <rPh sb="12" eb="13">
      <t>バイ</t>
    </rPh>
    <phoneticPr fontId="1"/>
  </si>
  <si>
    <t>変数</t>
    <rPh sb="0" eb="2">
      <t>ヘンスウ</t>
    </rPh>
    <phoneticPr fontId="1"/>
  </si>
  <si>
    <t>ユーザー数</t>
    <rPh sb="4" eb="5">
      <t>スウ</t>
    </rPh>
    <phoneticPr fontId="1"/>
  </si>
  <si>
    <t>※テナント内のユーザー数</t>
    <rPh sb="5" eb="6">
      <t>ナイ</t>
    </rPh>
    <rPh sb="11" eb="12">
      <t>スウ</t>
    </rPh>
    <phoneticPr fontId="1"/>
  </si>
  <si>
    <t>メールボックス数</t>
    <rPh sb="7" eb="8">
      <t>スウ</t>
    </rPh>
    <phoneticPr fontId="1"/>
  </si>
  <si>
    <t>※テナント内メールボックス数</t>
    <rPh sb="5" eb="6">
      <t>ナイ</t>
    </rPh>
    <rPh sb="13" eb="14">
      <t>スウ</t>
    </rPh>
    <phoneticPr fontId="1"/>
  </si>
  <si>
    <t>エントリ数（監査ログ数）</t>
    <rPh sb="4" eb="5">
      <t>スウ</t>
    </rPh>
    <rPh sb="6" eb="8">
      <t>カンサ</t>
    </rPh>
    <rPh sb="10" eb="11">
      <t>スウ</t>
    </rPh>
    <phoneticPr fontId="1"/>
  </si>
  <si>
    <t>/月</t>
    <rPh sb="1" eb="2">
      <t>ツキ</t>
    </rPh>
    <phoneticPr fontId="1"/>
  </si>
  <si>
    <t>※月あたりの取得対象ログ数（監査機能を利用する場合）</t>
    <rPh sb="1" eb="2">
      <t>ツキ</t>
    </rPh>
    <rPh sb="6" eb="8">
      <t>シュトク</t>
    </rPh>
    <rPh sb="8" eb="10">
      <t>タイショウ</t>
    </rPh>
    <rPh sb="12" eb="13">
      <t>スウ</t>
    </rPh>
    <rPh sb="14" eb="16">
      <t>カンサ</t>
    </rPh>
    <rPh sb="16" eb="18">
      <t>キノウ</t>
    </rPh>
    <rPh sb="19" eb="21">
      <t>リヨウ</t>
    </rPh>
    <rPh sb="23" eb="25">
      <t>バアイ</t>
    </rPh>
    <phoneticPr fontId="1"/>
  </si>
  <si>
    <t>メール数</t>
    <rPh sb="3" eb="4">
      <t>スウ</t>
    </rPh>
    <phoneticPr fontId="1"/>
  </si>
  <si>
    <t>件</t>
    <rPh sb="0" eb="1">
      <t>ケン</t>
    </rPh>
    <phoneticPr fontId="1"/>
  </si>
  <si>
    <t>※月あたりの取得対象メール数（コンテンツ検索機能を利用する場合）</t>
    <rPh sb="1" eb="2">
      <t>ツキ</t>
    </rPh>
    <rPh sb="6" eb="8">
      <t>シュトク</t>
    </rPh>
    <rPh sb="8" eb="10">
      <t>タイショウ</t>
    </rPh>
    <rPh sb="13" eb="14">
      <t>スウ</t>
    </rPh>
    <rPh sb="20" eb="22">
      <t>ケンサク</t>
    </rPh>
    <rPh sb="22" eb="24">
      <t>キノウ</t>
    </rPh>
    <rPh sb="25" eb="27">
      <t>リヨウ</t>
    </rPh>
    <rPh sb="29" eb="31">
      <t>バアイ</t>
    </rPh>
    <phoneticPr fontId="1"/>
  </si>
  <si>
    <t>メール平均サイズ</t>
    <rPh sb="3" eb="5">
      <t>ヘイキン</t>
    </rPh>
    <phoneticPr fontId="1"/>
  </si>
  <si>
    <t>MB</t>
    <phoneticPr fontId="1"/>
  </si>
  <si>
    <t>（コンテンツ検索機能を利用する場合）</t>
    <phoneticPr fontId="1"/>
  </si>
  <si>
    <t>バッファ（安全係数）</t>
    <rPh sb="5" eb="7">
      <t>アンゼン</t>
    </rPh>
    <rPh sb="7" eb="9">
      <t>ケイスウ</t>
    </rPh>
    <phoneticPr fontId="1"/>
  </si>
  <si>
    <t>※組織ごとの任意の値</t>
    <rPh sb="1" eb="3">
      <t>ソシキ</t>
    </rPh>
    <rPh sb="6" eb="8">
      <t>ニンイ</t>
    </rPh>
    <rPh sb="9" eb="10">
      <t>アタイ</t>
    </rPh>
    <phoneticPr fontId="1"/>
  </si>
  <si>
    <t>保存月数</t>
    <rPh sb="0" eb="2">
      <t>ホゾン</t>
    </rPh>
    <rPh sb="2" eb="4">
      <t>ゲッスウ</t>
    </rPh>
    <phoneticPr fontId="1"/>
  </si>
  <si>
    <t>ヵ月</t>
    <rPh sb="1" eb="2">
      <t>ゲツ</t>
    </rPh>
    <phoneticPr fontId="1"/>
  </si>
  <si>
    <t>式</t>
    <rPh sb="0" eb="1">
      <t>シキ</t>
    </rPh>
    <phoneticPr fontId="1"/>
  </si>
  <si>
    <t>GB/月</t>
    <rPh sb="3" eb="4">
      <t>ツキ</t>
    </rPh>
    <phoneticPr fontId="1"/>
  </si>
  <si>
    <t>監査ログ</t>
    <rPh sb="0" eb="2">
      <t>カンサ</t>
    </rPh>
    <phoneticPr fontId="1"/>
  </si>
  <si>
    <t>総計</t>
    <rPh sb="0" eb="2">
      <t>ソウケイ</t>
    </rPh>
    <phoneticPr fontId="1"/>
  </si>
  <si>
    <t>GB</t>
    <phoneticPr fontId="1"/>
  </si>
  <si>
    <t>式：月あたりの増加量　*　保存月数</t>
    <rPh sb="0" eb="1">
      <t>シキ</t>
    </rPh>
    <rPh sb="2" eb="3">
      <t>ツキ</t>
    </rPh>
    <rPh sb="7" eb="9">
      <t>ゾウカ</t>
    </rPh>
    <rPh sb="9" eb="10">
      <t>リョウ</t>
    </rPh>
    <rPh sb="13" eb="15">
      <t>ホゾン</t>
    </rPh>
    <rPh sb="15" eb="17">
      <t>ゲッスウ</t>
    </rPh>
    <phoneticPr fontId="1"/>
  </si>
  <si>
    <t>内訳</t>
    <rPh sb="0" eb="2">
      <t>ウチワケ</t>
    </rPh>
    <phoneticPr fontId="1"/>
  </si>
  <si>
    <t>※内訳はサンプルです。サイジングの際は環境に合う方法で算出してください。</t>
    <rPh sb="1" eb="3">
      <t>ウチワケ</t>
    </rPh>
    <rPh sb="17" eb="18">
      <t>サイ</t>
    </rPh>
    <rPh sb="19" eb="21">
      <t>カンキョウ</t>
    </rPh>
    <rPh sb="22" eb="23">
      <t>ア</t>
    </rPh>
    <rPh sb="24" eb="26">
      <t>ホウホウ</t>
    </rPh>
    <rPh sb="27" eb="29">
      <t>サンシュツ</t>
    </rPh>
    <phoneticPr fontId="1"/>
  </si>
  <si>
    <t>1日あたりのログ数/人</t>
    <rPh sb="1" eb="2">
      <t>ニチ</t>
    </rPh>
    <rPh sb="8" eb="9">
      <t>スウ</t>
    </rPh>
    <rPh sb="10" eb="11">
      <t>ヒト</t>
    </rPh>
    <phoneticPr fontId="1"/>
  </si>
  <si>
    <t>エントリ/人</t>
    <rPh sb="5" eb="6">
      <t>ヒト</t>
    </rPh>
    <phoneticPr fontId="1"/>
  </si>
  <si>
    <t>※暫定値</t>
    <rPh sb="1" eb="4">
      <t>ザンテイチ</t>
    </rPh>
    <phoneticPr fontId="1"/>
  </si>
  <si>
    <t>エントリ数合計</t>
    <rPh sb="4" eb="5">
      <t>スウ</t>
    </rPh>
    <rPh sb="5" eb="7">
      <t>ゴウケイ</t>
    </rPh>
    <phoneticPr fontId="1"/>
  </si>
  <si>
    <t>その他レポート</t>
    <rPh sb="2" eb="3">
      <t>タ</t>
    </rPh>
    <phoneticPr fontId="1"/>
  </si>
  <si>
    <t>基本データと同じ値</t>
    <rPh sb="0" eb="2">
      <t>キホン</t>
    </rPh>
    <rPh sb="6" eb="7">
      <t>オナ</t>
    </rPh>
    <rPh sb="8" eb="9">
      <t>アタイ</t>
    </rPh>
    <phoneticPr fontId="1"/>
  </si>
  <si>
    <t>固定量</t>
    <rPh sb="0" eb="3">
      <t>コテイリョウ</t>
    </rPh>
    <phoneticPr fontId="1"/>
  </si>
  <si>
    <t>増加量（1か月分）</t>
    <rPh sb="0" eb="2">
      <t>ゾウカ</t>
    </rPh>
    <rPh sb="2" eb="3">
      <t>リョウ</t>
    </rPh>
    <rPh sb="6" eb="7">
      <t>ゲツ</t>
    </rPh>
    <rPh sb="7" eb="8">
      <t>ブン</t>
    </rPh>
    <phoneticPr fontId="1"/>
  </si>
  <si>
    <t>増加量（合計）</t>
    <rPh sb="0" eb="2">
      <t>ゾウカ</t>
    </rPh>
    <rPh sb="2" eb="3">
      <t>リョウ</t>
    </rPh>
    <rPh sb="4" eb="6">
      <t>ゴウケイ</t>
    </rPh>
    <phoneticPr fontId="1"/>
  </si>
  <si>
    <t>ユーザーレポート</t>
    <phoneticPr fontId="1"/>
  </si>
  <si>
    <t>メールボックスレポート</t>
    <phoneticPr fontId="1"/>
  </si>
  <si>
    <t>※1レコードにつき5KB ～10KB
※その他のレポートについては定量的な計算が難しいため、
　　目安として＋αで25GB～50GB程度
　　ディスク容量に余裕を持っていただくようにお願いいたします。</t>
    <phoneticPr fontId="1"/>
  </si>
  <si>
    <t>利用方法：
変数内の黄色枠内にご要件の値を入力してください。
※具体的な利用例としては、別シートの"サイジング例"もご参照ください。
※本計算表で算出される数字はあくまで目安のデータ容量となります。算出結果の正確性を保証するものではありません。実際のデータ容量はご利用状況に大きく依存するため、より環境に即したサイジングのために、1ヵ月間製品を稼働していただき、稼働データをもとに必要なストレージ容量を算出するこをと推奨いたします。
※本サイジング計算表で試算されるのはデータ保存に必要な容量です。製品ログの保存、データベースのバックアップ、アーカイブ*（アーカイブ機能については開発中）等をスムーズに行うために、本計算表で試算されたデータ量の最低2.5倍のディスク容量を確保いただくことを推奨いたします。
ナレッジ：ストレージサイジング
https://www.manageengine.jp/support/kb/M365_Manager_Plus/?p=84</t>
    <rPh sb="0" eb="2">
      <t>リヨウ</t>
    </rPh>
    <rPh sb="2" eb="4">
      <t>ホウホウ</t>
    </rPh>
    <rPh sb="6" eb="8">
      <t>ヘンスウ</t>
    </rPh>
    <rPh sb="8" eb="9">
      <t>ナイ</t>
    </rPh>
    <rPh sb="10" eb="12">
      <t>キイロ</t>
    </rPh>
    <rPh sb="12" eb="13">
      <t>ワク</t>
    </rPh>
    <rPh sb="13" eb="14">
      <t>ナイ</t>
    </rPh>
    <rPh sb="16" eb="18">
      <t>ヨウケン</t>
    </rPh>
    <rPh sb="19" eb="20">
      <t>アタイ</t>
    </rPh>
    <rPh sb="21" eb="23">
      <t>ニュウリョク</t>
    </rPh>
    <rPh sb="32" eb="35">
      <t>グタイテキ</t>
    </rPh>
    <rPh sb="36" eb="38">
      <t>リヨウ</t>
    </rPh>
    <rPh sb="38" eb="39">
      <t>レイ</t>
    </rPh>
    <rPh sb="44" eb="45">
      <t>ベツ</t>
    </rPh>
    <rPh sb="55" eb="56">
      <t>レイ</t>
    </rPh>
    <rPh sb="59" eb="61">
      <t>サンショウ</t>
    </rPh>
    <rPh sb="69" eb="72">
      <t>ケイサンヒョウ</t>
    </rPh>
    <rPh sb="122" eb="124">
      <t>ジッサイ</t>
    </rPh>
    <rPh sb="128" eb="130">
      <t>ヨウリョウ</t>
    </rPh>
    <rPh sb="132" eb="136">
      <t>リヨウジョウキョウ</t>
    </rPh>
    <rPh sb="137" eb="138">
      <t>オオ</t>
    </rPh>
    <rPh sb="140" eb="142">
      <t>イゾン</t>
    </rPh>
    <rPh sb="208" eb="210">
      <t>スイショウ</t>
    </rPh>
    <rPh sb="218" eb="219">
      <t>ホン</t>
    </rPh>
    <rPh sb="224" eb="227">
      <t>ケイサンヒョウ</t>
    </rPh>
    <rPh sb="228" eb="230">
      <t>シサン</t>
    </rPh>
    <rPh sb="238" eb="240">
      <t>ホゾン</t>
    </rPh>
    <rPh sb="241" eb="243">
      <t>ヒツヨウ</t>
    </rPh>
    <rPh sb="244" eb="246">
      <t>ヨウリョウ</t>
    </rPh>
    <rPh sb="249" eb="251">
      <t>セイヒン</t>
    </rPh>
    <rPh sb="254" eb="256">
      <t>ホゾン</t>
    </rPh>
    <rPh sb="283" eb="285">
      <t>キノウ</t>
    </rPh>
    <rPh sb="290" eb="292">
      <t>カイハツ</t>
    </rPh>
    <rPh sb="292" eb="293">
      <t>チュウ</t>
    </rPh>
    <rPh sb="294" eb="295">
      <t>ナド</t>
    </rPh>
    <rPh sb="301" eb="302">
      <t>オコナ</t>
    </rPh>
    <rPh sb="307" eb="311">
      <t>ホンケイサンヒョウ</t>
    </rPh>
    <rPh sb="312" eb="314">
      <t>シサン</t>
    </rPh>
    <rPh sb="320" eb="321">
      <t>リョウ</t>
    </rPh>
    <rPh sb="322" eb="324">
      <t>サイテイ</t>
    </rPh>
    <rPh sb="327" eb="328">
      <t>バイ</t>
    </rPh>
    <rPh sb="333" eb="335">
      <t>ヨウリョウ</t>
    </rPh>
    <rPh sb="336" eb="338">
      <t>カクホ</t>
    </rPh>
    <rPh sb="345" eb="347">
      <t>スイショウ</t>
    </rPh>
    <phoneticPr fontId="1"/>
  </si>
  <si>
    <t>(V1.1 202205)</t>
    <phoneticPr fontId="1"/>
  </si>
  <si>
    <t>ZJTP20226271160</t>
    <phoneticPr fontId="1"/>
  </si>
  <si>
    <t>利用方法：
変数内の黄色枠内にご要件の値を入力してください。
※具体的な利用例としては、別シートの"サイジング例"もご参照ください。
※本計算表で算出される数字はあくまで目安のデータ容量となります。算出結果の正確性を保証するものではありません。実際のデータ容量はご利用状況に大きく依存するため、より環境に即したサイジングのために、1ヵ月間製品を稼働していただき、稼働データをもとに必要なストレージ容量を算出するこをと推奨いたします。
※本サイジング計算表で試算されるのはデータ保存に必要な容量です。製品ログの保存、製品バックアップ、アーカイブ（アーカイブ機能については開発中）等をスムーズに行うために、本計算表で試算されたデータ量の最低2.5倍のディスク容量を確保いただくことを推奨いたします。
ナレッジ：ストレージサイジング
https://www.manageengine.jp/support/kb/M365_Manager_Plus/?p=84</t>
    <rPh sb="0" eb="2">
      <t>リヨウ</t>
    </rPh>
    <rPh sb="2" eb="4">
      <t>ホウホウ</t>
    </rPh>
    <rPh sb="6" eb="8">
      <t>ヘンスウ</t>
    </rPh>
    <rPh sb="8" eb="9">
      <t>ナイ</t>
    </rPh>
    <rPh sb="10" eb="12">
      <t>キイロ</t>
    </rPh>
    <rPh sb="12" eb="13">
      <t>ワク</t>
    </rPh>
    <rPh sb="13" eb="14">
      <t>ナイ</t>
    </rPh>
    <rPh sb="16" eb="18">
      <t>ヨウケン</t>
    </rPh>
    <rPh sb="19" eb="20">
      <t>アタイ</t>
    </rPh>
    <rPh sb="21" eb="23">
      <t>ニュウリョク</t>
    </rPh>
    <rPh sb="32" eb="35">
      <t>グタイテキ</t>
    </rPh>
    <rPh sb="36" eb="38">
      <t>リヨウ</t>
    </rPh>
    <rPh sb="38" eb="39">
      <t>レイ</t>
    </rPh>
    <rPh sb="44" eb="45">
      <t>ベツ</t>
    </rPh>
    <rPh sb="55" eb="56">
      <t>レイ</t>
    </rPh>
    <rPh sb="59" eb="61">
      <t>サンショウ</t>
    </rPh>
    <rPh sb="69" eb="72">
      <t>ケイサンヒョウ</t>
    </rPh>
    <rPh sb="122" eb="124">
      <t>ジッサイ</t>
    </rPh>
    <rPh sb="128" eb="130">
      <t>ヨウリョウ</t>
    </rPh>
    <rPh sb="132" eb="136">
      <t>リヨウジョウキョウ</t>
    </rPh>
    <rPh sb="137" eb="138">
      <t>オオ</t>
    </rPh>
    <rPh sb="140" eb="142">
      <t>イゾン</t>
    </rPh>
    <rPh sb="208" eb="210">
      <t>スイショウ</t>
    </rPh>
    <rPh sb="218" eb="219">
      <t>ホン</t>
    </rPh>
    <rPh sb="224" eb="227">
      <t>ケイサンヒョウ</t>
    </rPh>
    <rPh sb="228" eb="230">
      <t>シサン</t>
    </rPh>
    <rPh sb="238" eb="240">
      <t>ホゾン</t>
    </rPh>
    <rPh sb="241" eb="243">
      <t>ヒツヨウ</t>
    </rPh>
    <rPh sb="244" eb="246">
      <t>ヨウリョウ</t>
    </rPh>
    <rPh sb="249" eb="251">
      <t>セイヒン</t>
    </rPh>
    <rPh sb="254" eb="256">
      <t>ホゾン</t>
    </rPh>
    <rPh sb="257" eb="259">
      <t>セイヒン</t>
    </rPh>
    <rPh sb="277" eb="279">
      <t>キノウ</t>
    </rPh>
    <rPh sb="284" eb="286">
      <t>カイハツ</t>
    </rPh>
    <rPh sb="286" eb="287">
      <t>チュウ</t>
    </rPh>
    <rPh sb="288" eb="289">
      <t>ナド</t>
    </rPh>
    <rPh sb="295" eb="296">
      <t>オコナ</t>
    </rPh>
    <rPh sb="301" eb="305">
      <t>ホンケイサンヒョウ</t>
    </rPh>
    <rPh sb="306" eb="308">
      <t>シサン</t>
    </rPh>
    <rPh sb="314" eb="315">
      <t>リョウ</t>
    </rPh>
    <rPh sb="316" eb="318">
      <t>サイテイ</t>
    </rPh>
    <rPh sb="321" eb="322">
      <t>バイ</t>
    </rPh>
    <rPh sb="327" eb="329">
      <t>ヨウリョウ</t>
    </rPh>
    <rPh sb="330" eb="332">
      <t>カクホ</t>
    </rPh>
    <rPh sb="339" eb="341">
      <t>スイショウ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</si>
</sst>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ck">
        <color theme="7" tint="0.39994506668294322"/>
      </left>
      <right style="thick">
        <color theme="7" tint="0.39994506668294322"/>
      </right>
      <top style="thick">
        <color theme="7" tint="0.39994506668294322"/>
      </top>
      <bottom style="thick">
        <color theme="7" tint="0.39994506668294322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3" fillId="2" borderId="0" xfId="0" applyFont="1" applyFill="1" applyAlignment="1">
      <alignment horizontal="center" vertical="center"/>
    </xf>
    <xf numFmtId="178" fontId="3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78" fontId="2" fillId="3" borderId="0" xfId="0" applyNumberFormat="1" applyFont="1" applyFill="1">
      <alignment vertical="center"/>
    </xf>
    <xf numFmtId="0" fontId="2" fillId="3" borderId="0" xfId="0" applyFont="1" applyFill="1">
      <alignment vertical="center"/>
    </xf>
    <xf numFmtId="177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2" fillId="0" borderId="1" xfId="0" applyNumberFormat="1" applyFont="1" applyBorder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177" fontId="2" fillId="0" borderId="1" xfId="0" applyNumberFormat="1" applyFont="1" applyBorder="1">
      <alignment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>
      <alignment vertical="center"/>
    </xf>
    <xf numFmtId="0" fontId="2" fillId="5" borderId="0" xfId="0" applyFont="1" applyFill="1">
      <alignment vertical="center"/>
    </xf>
    <xf numFmtId="0" fontId="6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ABED-159C-4B17-8FAC-565D5B406831}">
  <dimension ref="A1:I33"/>
  <sheetViews>
    <sheetView tabSelected="1" workbookViewId="0"/>
  </sheetViews>
  <sheetFormatPr defaultColWidth="8.6640625" defaultRowHeight="13.5" x14ac:dyDescent="0.55000000000000004"/>
  <cols>
    <col min="1" max="1" width="22.9140625" style="1" customWidth="1"/>
    <col min="2" max="2" width="15.1640625" style="2" bestFit="1" customWidth="1"/>
    <col min="3" max="3" width="6.5" style="1" bestFit="1" customWidth="1"/>
    <col min="4" max="4" width="51.5" style="1" bestFit="1" customWidth="1"/>
    <col min="5" max="5" width="8.6640625" style="1"/>
    <col min="6" max="6" width="17.5" style="1" bestFit="1" customWidth="1"/>
    <col min="7" max="7" width="12.1640625" style="3" bestFit="1" customWidth="1"/>
    <col min="8" max="8" width="8.6640625" style="1"/>
    <col min="9" max="9" width="8.6640625" style="13"/>
    <col min="10" max="16384" width="8.6640625" style="1"/>
  </cols>
  <sheetData>
    <row r="1" spans="1:4" ht="27.65" customHeight="1" x14ac:dyDescent="0.55000000000000004">
      <c r="A1" s="14" t="s">
        <v>0</v>
      </c>
      <c r="D1" s="17" t="s">
        <v>54</v>
      </c>
    </row>
    <row r="2" spans="1:4" ht="135" customHeight="1" x14ac:dyDescent="0.55000000000000004">
      <c r="A2" s="22" t="s">
        <v>55</v>
      </c>
      <c r="B2" s="22"/>
      <c r="C2" s="22"/>
      <c r="D2" s="22"/>
    </row>
    <row r="4" spans="1:4" x14ac:dyDescent="0.55000000000000004">
      <c r="A4" s="4" t="s">
        <v>1</v>
      </c>
      <c r="B4" s="5" t="s">
        <v>2</v>
      </c>
      <c r="C4" s="4" t="s">
        <v>3</v>
      </c>
      <c r="D4" s="4" t="s">
        <v>4</v>
      </c>
    </row>
    <row r="5" spans="1:4" x14ac:dyDescent="0.55000000000000004">
      <c r="A5" s="1" t="s">
        <v>5</v>
      </c>
      <c r="B5" s="3">
        <v>50</v>
      </c>
      <c r="C5" s="1" t="s">
        <v>6</v>
      </c>
      <c r="D5" s="13"/>
    </row>
    <row r="6" spans="1:4" x14ac:dyDescent="0.55000000000000004">
      <c r="A6" s="1" t="s">
        <v>7</v>
      </c>
      <c r="B6" s="3">
        <v>50</v>
      </c>
      <c r="C6" s="1" t="s">
        <v>6</v>
      </c>
      <c r="D6" s="13"/>
    </row>
    <row r="7" spans="1:4" ht="44" x14ac:dyDescent="0.55000000000000004">
      <c r="A7" s="1" t="s">
        <v>44</v>
      </c>
      <c r="B7" s="3">
        <v>50</v>
      </c>
      <c r="C7" s="1" t="s">
        <v>36</v>
      </c>
      <c r="D7" s="16" t="s">
        <v>51</v>
      </c>
    </row>
    <row r="8" spans="1:4" x14ac:dyDescent="0.55000000000000004">
      <c r="A8" s="1" t="s">
        <v>8</v>
      </c>
      <c r="B8" s="9">
        <v>7.5</v>
      </c>
      <c r="C8" s="1" t="s">
        <v>6</v>
      </c>
      <c r="D8" s="13" t="s">
        <v>9</v>
      </c>
    </row>
    <row r="9" spans="1:4" x14ac:dyDescent="0.55000000000000004">
      <c r="A9" s="1" t="s">
        <v>10</v>
      </c>
      <c r="B9" s="3">
        <v>5000</v>
      </c>
      <c r="C9" s="1" t="s">
        <v>6</v>
      </c>
      <c r="D9" s="13" t="s">
        <v>11</v>
      </c>
    </row>
    <row r="10" spans="1:4" x14ac:dyDescent="0.55000000000000004">
      <c r="A10" s="1" t="s">
        <v>12</v>
      </c>
      <c r="D10" s="13" t="s">
        <v>13</v>
      </c>
    </row>
    <row r="11" spans="1:4" x14ac:dyDescent="0.55000000000000004">
      <c r="D11" s="13"/>
    </row>
    <row r="12" spans="1:4" ht="14" thickBot="1" x14ac:dyDescent="0.6">
      <c r="A12" s="4" t="s">
        <v>14</v>
      </c>
      <c r="B12" s="5" t="s">
        <v>2</v>
      </c>
      <c r="C12" s="4" t="s">
        <v>3</v>
      </c>
      <c r="D12" s="4" t="s">
        <v>4</v>
      </c>
    </row>
    <row r="13" spans="1:4" ht="14.5" thickTop="1" thickBot="1" x14ac:dyDescent="0.6">
      <c r="A13" s="1" t="s">
        <v>15</v>
      </c>
      <c r="B13" s="15"/>
      <c r="D13" s="13" t="s">
        <v>16</v>
      </c>
    </row>
    <row r="14" spans="1:4" ht="14.5" thickTop="1" thickBot="1" x14ac:dyDescent="0.6">
      <c r="A14" s="1" t="s">
        <v>17</v>
      </c>
      <c r="B14" s="15"/>
      <c r="D14" s="13" t="s">
        <v>18</v>
      </c>
    </row>
    <row r="15" spans="1:4" ht="14.5" thickTop="1" thickBot="1" x14ac:dyDescent="0.6">
      <c r="A15" s="1" t="s">
        <v>19</v>
      </c>
      <c r="B15" s="15"/>
      <c r="C15" s="1" t="s">
        <v>20</v>
      </c>
      <c r="D15" s="13" t="s">
        <v>21</v>
      </c>
    </row>
    <row r="16" spans="1:4" ht="14.5" thickTop="1" thickBot="1" x14ac:dyDescent="0.6">
      <c r="A16" s="1" t="s">
        <v>22</v>
      </c>
      <c r="B16" s="15"/>
      <c r="C16" s="1" t="s">
        <v>23</v>
      </c>
      <c r="D16" s="13" t="s">
        <v>24</v>
      </c>
    </row>
    <row r="17" spans="1:4" ht="14.5" thickTop="1" thickBot="1" x14ac:dyDescent="0.6">
      <c r="A17" s="1" t="s">
        <v>25</v>
      </c>
      <c r="B17" s="15"/>
      <c r="C17" s="1" t="s">
        <v>26</v>
      </c>
      <c r="D17" s="13" t="s">
        <v>27</v>
      </c>
    </row>
    <row r="18" spans="1:4" ht="14.5" thickTop="1" thickBot="1" x14ac:dyDescent="0.6">
      <c r="A18" s="1" t="s">
        <v>28</v>
      </c>
      <c r="B18" s="15"/>
      <c r="D18" s="13" t="s">
        <v>29</v>
      </c>
    </row>
    <row r="19" spans="1:4" ht="14.5" thickTop="1" thickBot="1" x14ac:dyDescent="0.6">
      <c r="A19" s="1" t="s">
        <v>30</v>
      </c>
      <c r="B19" s="15"/>
      <c r="C19" s="1" t="s">
        <v>31</v>
      </c>
      <c r="D19" s="13" t="s">
        <v>29</v>
      </c>
    </row>
    <row r="20" spans="1:4" ht="14" thickTop="1" x14ac:dyDescent="0.55000000000000004">
      <c r="D20" s="13"/>
    </row>
    <row r="21" spans="1:4" x14ac:dyDescent="0.55000000000000004">
      <c r="A21" s="4" t="s">
        <v>0</v>
      </c>
      <c r="B21" s="5" t="s">
        <v>2</v>
      </c>
      <c r="C21" s="4" t="s">
        <v>3</v>
      </c>
      <c r="D21" s="4" t="s">
        <v>32</v>
      </c>
    </row>
    <row r="22" spans="1:4" x14ac:dyDescent="0.55000000000000004">
      <c r="A22" s="20" t="s">
        <v>49</v>
      </c>
      <c r="B22" s="9">
        <f>B5*B13/1000000</f>
        <v>0</v>
      </c>
      <c r="C22" s="1" t="s">
        <v>36</v>
      </c>
      <c r="D22" s="13" t="str">
        <f>"式："&amp;A5&amp;"*"&amp;A13</f>
        <v>式：1ユーザー*ユーザー数</v>
      </c>
    </row>
    <row r="23" spans="1:4" x14ac:dyDescent="0.55000000000000004">
      <c r="A23" s="20" t="s">
        <v>50</v>
      </c>
      <c r="B23" s="9">
        <f>B6*B14/1000000</f>
        <v>0</v>
      </c>
      <c r="C23" s="1" t="s">
        <v>36</v>
      </c>
      <c r="D23" s="13" t="str">
        <f>"式："&amp;A6&amp;"*"&amp;A14</f>
        <v>式：1メールボックス*メールボックス数</v>
      </c>
    </row>
    <row r="24" spans="1:4" x14ac:dyDescent="0.55000000000000004">
      <c r="A24" s="21" t="s">
        <v>34</v>
      </c>
      <c r="B24" s="9">
        <f>B8*B15/1000000</f>
        <v>0</v>
      </c>
      <c r="C24" s="1" t="s">
        <v>33</v>
      </c>
      <c r="D24" s="13" t="str">
        <f>"式："&amp;A8&amp;"*"&amp;A15</f>
        <v>式：1監査ログ*エントリ数（監査ログ数）</v>
      </c>
    </row>
    <row r="25" spans="1:4" x14ac:dyDescent="0.55000000000000004">
      <c r="A25" s="21" t="s">
        <v>10</v>
      </c>
      <c r="B25" s="2">
        <f>B9*30/1000000</f>
        <v>0.15</v>
      </c>
      <c r="C25" s="1" t="s">
        <v>33</v>
      </c>
      <c r="D25" s="13" t="str">
        <f>"式："&amp;A9&amp;"*"&amp;"30日"</f>
        <v>式：監視*30日</v>
      </c>
    </row>
    <row r="26" spans="1:4" x14ac:dyDescent="0.55000000000000004">
      <c r="A26" s="21" t="s">
        <v>12</v>
      </c>
      <c r="B26" s="9">
        <f>B16*B17*1.5/1000</f>
        <v>0</v>
      </c>
      <c r="C26" s="1" t="s">
        <v>33</v>
      </c>
      <c r="D26" s="13" t="str">
        <f>"式："&amp;A16&amp;"*"&amp;A17&amp;"*"&amp;"1.5"</f>
        <v>式：メール数*メール平均サイズ*1.5</v>
      </c>
    </row>
    <row r="27" spans="1:4" x14ac:dyDescent="0.55000000000000004">
      <c r="A27" s="6"/>
      <c r="B27" s="7"/>
      <c r="C27" s="8"/>
      <c r="D27" s="8"/>
    </row>
    <row r="28" spans="1:4" x14ac:dyDescent="0.55000000000000004">
      <c r="A28" s="19" t="s">
        <v>46</v>
      </c>
      <c r="B28" s="2">
        <f>(B22+B23)*B18</f>
        <v>0</v>
      </c>
      <c r="C28" s="1" t="s">
        <v>36</v>
      </c>
      <c r="D28" s="13" t="str">
        <f>"式：("&amp;A23&amp;"+"&amp;A31&amp;")*"&amp;A18</f>
        <v>式：(メールボックスレポート+その他レポート)*バッファ（安全係数）</v>
      </c>
    </row>
    <row r="29" spans="1:4" x14ac:dyDescent="0.55000000000000004">
      <c r="A29" s="21" t="s">
        <v>47</v>
      </c>
      <c r="B29" s="9">
        <f>(B24+B25+B26)*B18</f>
        <v>0</v>
      </c>
      <c r="C29" s="1" t="s">
        <v>36</v>
      </c>
      <c r="D29" s="13" t="str">
        <f>"式：("&amp;A24&amp;"+"&amp;A25&amp;"+"&amp;A26&amp;")*"&amp;A18</f>
        <v>式：(監査ログ+監視+コンテンツ検索)*バッファ（安全係数）</v>
      </c>
    </row>
    <row r="30" spans="1:4" x14ac:dyDescent="0.55000000000000004">
      <c r="A30" s="21" t="s">
        <v>48</v>
      </c>
      <c r="B30" s="9">
        <f>B29*B19</f>
        <v>0</v>
      </c>
      <c r="C30" s="1" t="s">
        <v>36</v>
      </c>
      <c r="D30" s="13" t="str">
        <f>"式："&amp;A29&amp;"*"&amp;A19</f>
        <v>式：増加量（1か月分）*保存月数</v>
      </c>
    </row>
    <row r="31" spans="1:4" x14ac:dyDescent="0.55000000000000004">
      <c r="A31" s="1" t="s">
        <v>44</v>
      </c>
      <c r="B31" s="9">
        <f>B7</f>
        <v>50</v>
      </c>
      <c r="C31" s="1" t="s">
        <v>36</v>
      </c>
      <c r="D31" s="13" t="s">
        <v>45</v>
      </c>
    </row>
    <row r="32" spans="1:4" x14ac:dyDescent="0.55000000000000004">
      <c r="A32" s="8"/>
      <c r="B32" s="7"/>
      <c r="C32" s="8"/>
      <c r="D32" s="8"/>
    </row>
    <row r="33" spans="1:4" x14ac:dyDescent="0.55000000000000004">
      <c r="A33" s="10" t="s">
        <v>35</v>
      </c>
      <c r="B33" s="11">
        <f>B28+B30</f>
        <v>0</v>
      </c>
      <c r="C33" s="12" t="s">
        <v>36</v>
      </c>
      <c r="D33" s="13" t="s">
        <v>37</v>
      </c>
    </row>
  </sheetData>
  <mergeCells count="1">
    <mergeCell ref="A2:D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D8036-3426-4957-990C-26D330D0D950}">
  <dimension ref="A1:I33"/>
  <sheetViews>
    <sheetView topLeftCell="A7" workbookViewId="0">
      <selection activeCell="B20" sqref="B20"/>
    </sheetView>
  </sheetViews>
  <sheetFormatPr defaultColWidth="8.6640625" defaultRowHeight="13.5" x14ac:dyDescent="0.55000000000000004"/>
  <cols>
    <col min="1" max="1" width="22.9140625" style="1" customWidth="1"/>
    <col min="2" max="2" width="15.1640625" style="2" bestFit="1" customWidth="1"/>
    <col min="3" max="3" width="6.5" style="1" bestFit="1" customWidth="1"/>
    <col min="4" max="4" width="51.5" style="1" bestFit="1" customWidth="1"/>
    <col min="5" max="5" width="8.6640625" style="1"/>
    <col min="6" max="6" width="17.5" style="1" bestFit="1" customWidth="1"/>
    <col min="7" max="7" width="12.1640625" style="3" bestFit="1" customWidth="1"/>
    <col min="8" max="8" width="8.6640625" style="1"/>
    <col min="9" max="9" width="8.6640625" style="13"/>
    <col min="10" max="16384" width="8.6640625" style="1"/>
  </cols>
  <sheetData>
    <row r="1" spans="1:9" ht="27.65" customHeight="1" x14ac:dyDescent="0.55000000000000004">
      <c r="A1" s="14" t="s">
        <v>0</v>
      </c>
      <c r="D1" s="17" t="s">
        <v>53</v>
      </c>
    </row>
    <row r="2" spans="1:9" ht="135" customHeight="1" x14ac:dyDescent="0.55000000000000004">
      <c r="A2" s="22" t="s">
        <v>52</v>
      </c>
      <c r="B2" s="22"/>
      <c r="C2" s="22"/>
      <c r="D2" s="22"/>
    </row>
    <row r="4" spans="1:9" x14ac:dyDescent="0.55000000000000004">
      <c r="A4" s="4" t="s">
        <v>1</v>
      </c>
      <c r="B4" s="5" t="s">
        <v>2</v>
      </c>
      <c r="C4" s="4" t="s">
        <v>3</v>
      </c>
      <c r="D4" s="4" t="s">
        <v>4</v>
      </c>
    </row>
    <row r="5" spans="1:9" x14ac:dyDescent="0.55000000000000004">
      <c r="A5" s="1" t="s">
        <v>5</v>
      </c>
      <c r="B5" s="3">
        <v>50</v>
      </c>
      <c r="C5" s="1" t="s">
        <v>6</v>
      </c>
      <c r="D5" s="13"/>
    </row>
    <row r="6" spans="1:9" x14ac:dyDescent="0.55000000000000004">
      <c r="A6" s="1" t="s">
        <v>7</v>
      </c>
      <c r="B6" s="3">
        <v>50</v>
      </c>
      <c r="C6" s="1" t="s">
        <v>6</v>
      </c>
      <c r="D6" s="13"/>
    </row>
    <row r="7" spans="1:9" ht="44" x14ac:dyDescent="0.55000000000000004">
      <c r="A7" s="1" t="s">
        <v>44</v>
      </c>
      <c r="B7" s="3">
        <v>50</v>
      </c>
      <c r="C7" s="1" t="s">
        <v>36</v>
      </c>
      <c r="D7" s="16" t="s">
        <v>51</v>
      </c>
    </row>
    <row r="8" spans="1:9" x14ac:dyDescent="0.55000000000000004">
      <c r="A8" s="1" t="s">
        <v>8</v>
      </c>
      <c r="B8" s="9">
        <v>7.5</v>
      </c>
      <c r="C8" s="1" t="s">
        <v>6</v>
      </c>
      <c r="D8" s="13" t="s">
        <v>9</v>
      </c>
    </row>
    <row r="9" spans="1:9" x14ac:dyDescent="0.55000000000000004">
      <c r="A9" s="1" t="s">
        <v>10</v>
      </c>
      <c r="B9" s="3">
        <v>5000</v>
      </c>
      <c r="C9" s="1" t="s">
        <v>6</v>
      </c>
      <c r="D9" s="13" t="s">
        <v>11</v>
      </c>
    </row>
    <row r="10" spans="1:9" x14ac:dyDescent="0.55000000000000004">
      <c r="A10" s="1" t="s">
        <v>12</v>
      </c>
      <c r="D10" s="13" t="s">
        <v>13</v>
      </c>
    </row>
    <row r="11" spans="1:9" x14ac:dyDescent="0.55000000000000004">
      <c r="D11" s="13"/>
    </row>
    <row r="12" spans="1:9" ht="14" thickBot="1" x14ac:dyDescent="0.6">
      <c r="A12" s="4" t="s">
        <v>14</v>
      </c>
      <c r="B12" s="5" t="s">
        <v>2</v>
      </c>
      <c r="C12" s="4" t="s">
        <v>3</v>
      </c>
      <c r="D12" s="4" t="s">
        <v>4</v>
      </c>
      <c r="F12" s="1" t="s">
        <v>38</v>
      </c>
      <c r="I12" s="13" t="s">
        <v>39</v>
      </c>
    </row>
    <row r="13" spans="1:9" ht="14.5" thickTop="1" thickBot="1" x14ac:dyDescent="0.6">
      <c r="A13" s="1" t="s">
        <v>15</v>
      </c>
      <c r="B13" s="15">
        <v>5000</v>
      </c>
      <c r="D13" s="13" t="s">
        <v>16</v>
      </c>
      <c r="F13" s="1" t="s">
        <v>40</v>
      </c>
      <c r="G13" s="3">
        <v>20</v>
      </c>
      <c r="H13" s="1" t="s">
        <v>41</v>
      </c>
      <c r="I13" s="13" t="s">
        <v>42</v>
      </c>
    </row>
    <row r="14" spans="1:9" ht="14.5" thickTop="1" thickBot="1" x14ac:dyDescent="0.6">
      <c r="A14" s="1" t="s">
        <v>17</v>
      </c>
      <c r="B14" s="15">
        <v>5000</v>
      </c>
      <c r="D14" s="13" t="s">
        <v>18</v>
      </c>
      <c r="F14" s="1" t="s">
        <v>43</v>
      </c>
      <c r="G14" s="3">
        <f>B13*G13*30</f>
        <v>3000000</v>
      </c>
      <c r="H14" s="1" t="s">
        <v>20</v>
      </c>
      <c r="I14" s="13" t="str">
        <f>"式："&amp;A13&amp;"*"&amp;F13&amp;"*"&amp;"30日"</f>
        <v>式：ユーザー数*1日あたりのログ数/人*30日</v>
      </c>
    </row>
    <row r="15" spans="1:9" ht="14.5" thickTop="1" thickBot="1" x14ac:dyDescent="0.6">
      <c r="A15" s="1" t="s">
        <v>19</v>
      </c>
      <c r="B15" s="15">
        <f>G14</f>
        <v>3000000</v>
      </c>
      <c r="C15" s="1" t="s">
        <v>20</v>
      </c>
      <c r="D15" s="13" t="s">
        <v>21</v>
      </c>
    </row>
    <row r="16" spans="1:9" ht="14.5" thickTop="1" thickBot="1" x14ac:dyDescent="0.6">
      <c r="A16" s="1" t="s">
        <v>22</v>
      </c>
      <c r="B16" s="15">
        <v>10</v>
      </c>
      <c r="C16" s="1" t="s">
        <v>23</v>
      </c>
      <c r="D16" s="13" t="s">
        <v>24</v>
      </c>
    </row>
    <row r="17" spans="1:4" ht="14.5" thickTop="1" thickBot="1" x14ac:dyDescent="0.6">
      <c r="A17" s="1" t="s">
        <v>25</v>
      </c>
      <c r="B17" s="15">
        <v>1</v>
      </c>
      <c r="C17" s="1" t="s">
        <v>26</v>
      </c>
      <c r="D17" s="13" t="s">
        <v>27</v>
      </c>
    </row>
    <row r="18" spans="1:4" ht="14.5" thickTop="1" thickBot="1" x14ac:dyDescent="0.6">
      <c r="A18" s="1" t="s">
        <v>28</v>
      </c>
      <c r="B18" s="18">
        <v>1.2</v>
      </c>
      <c r="D18" s="13" t="s">
        <v>29</v>
      </c>
    </row>
    <row r="19" spans="1:4" ht="14.5" thickTop="1" thickBot="1" x14ac:dyDescent="0.6">
      <c r="A19" s="1" t="s">
        <v>30</v>
      </c>
      <c r="B19" s="15">
        <v>12</v>
      </c>
      <c r="C19" s="1" t="s">
        <v>31</v>
      </c>
      <c r="D19" s="13" t="s">
        <v>29</v>
      </c>
    </row>
    <row r="20" spans="1:4" ht="14" thickTop="1" x14ac:dyDescent="0.55000000000000004">
      <c r="D20" s="13"/>
    </row>
    <row r="21" spans="1:4" x14ac:dyDescent="0.55000000000000004">
      <c r="A21" s="4" t="s">
        <v>0</v>
      </c>
      <c r="B21" s="5" t="s">
        <v>2</v>
      </c>
      <c r="C21" s="4" t="s">
        <v>3</v>
      </c>
      <c r="D21" s="4" t="s">
        <v>32</v>
      </c>
    </row>
    <row r="22" spans="1:4" x14ac:dyDescent="0.55000000000000004">
      <c r="A22" s="20" t="s">
        <v>49</v>
      </c>
      <c r="B22" s="9">
        <f>B5*B13/1000000</f>
        <v>0.25</v>
      </c>
      <c r="C22" s="1" t="s">
        <v>36</v>
      </c>
      <c r="D22" s="13" t="str">
        <f>"式："&amp;A5&amp;"*"&amp;A13</f>
        <v>式：1ユーザー*ユーザー数</v>
      </c>
    </row>
    <row r="23" spans="1:4" x14ac:dyDescent="0.55000000000000004">
      <c r="A23" s="20" t="s">
        <v>50</v>
      </c>
      <c r="B23" s="9">
        <f>B6*B14/1000000</f>
        <v>0.25</v>
      </c>
      <c r="C23" s="1" t="s">
        <v>36</v>
      </c>
      <c r="D23" s="13" t="str">
        <f>"式："&amp;A6&amp;"*"&amp;A14</f>
        <v>式：1メールボックス*メールボックス数</v>
      </c>
    </row>
    <row r="24" spans="1:4" x14ac:dyDescent="0.55000000000000004">
      <c r="A24" s="21" t="s">
        <v>34</v>
      </c>
      <c r="B24" s="9">
        <f>B8*B15/1000000</f>
        <v>22.5</v>
      </c>
      <c r="C24" s="1" t="s">
        <v>33</v>
      </c>
      <c r="D24" s="13" t="str">
        <f>"式："&amp;A8&amp;"*"&amp;A15</f>
        <v>式：1監査ログ*エントリ数（監査ログ数）</v>
      </c>
    </row>
    <row r="25" spans="1:4" x14ac:dyDescent="0.55000000000000004">
      <c r="A25" s="21" t="s">
        <v>10</v>
      </c>
      <c r="B25" s="2">
        <f>B9*30/1000000</f>
        <v>0.15</v>
      </c>
      <c r="C25" s="1" t="s">
        <v>33</v>
      </c>
      <c r="D25" s="13" t="str">
        <f>"式："&amp;A9&amp;"*"&amp;"30日"</f>
        <v>式：監視*30日</v>
      </c>
    </row>
    <row r="26" spans="1:4" x14ac:dyDescent="0.55000000000000004">
      <c r="A26" s="21" t="s">
        <v>12</v>
      </c>
      <c r="B26" s="9">
        <f>B16*B17*1.5/1000</f>
        <v>1.4999999999999999E-2</v>
      </c>
      <c r="C26" s="1" t="s">
        <v>33</v>
      </c>
      <c r="D26" s="13" t="str">
        <f>"式："&amp;A16&amp;"*"&amp;A17&amp;"*"&amp;"1.5"</f>
        <v>式：メール数*メール平均サイズ*1.5</v>
      </c>
    </row>
    <row r="27" spans="1:4" x14ac:dyDescent="0.55000000000000004">
      <c r="A27" s="6"/>
      <c r="B27" s="7"/>
      <c r="C27" s="8"/>
      <c r="D27" s="8"/>
    </row>
    <row r="28" spans="1:4" x14ac:dyDescent="0.55000000000000004">
      <c r="A28" s="19" t="s">
        <v>46</v>
      </c>
      <c r="B28" s="2">
        <f>(B22+B23)*B18</f>
        <v>0.6</v>
      </c>
      <c r="C28" s="1" t="s">
        <v>36</v>
      </c>
      <c r="D28" s="13" t="str">
        <f>"式：("&amp;A23&amp;"+"&amp;A31&amp;")*"&amp;A18</f>
        <v>式：(メールボックスレポート+その他レポート)*バッファ（安全係数）</v>
      </c>
    </row>
    <row r="29" spans="1:4" x14ac:dyDescent="0.55000000000000004">
      <c r="A29" s="21" t="s">
        <v>47</v>
      </c>
      <c r="B29" s="9">
        <f>(B24+B25+B26)*B18</f>
        <v>27.197999999999997</v>
      </c>
      <c r="C29" s="1" t="s">
        <v>36</v>
      </c>
      <c r="D29" s="13" t="str">
        <f>"式：("&amp;A24&amp;"+"&amp;A25&amp;"+"&amp;A26&amp;")*"&amp;A18</f>
        <v>式：(監査ログ+監視+コンテンツ検索)*バッファ（安全係数）</v>
      </c>
    </row>
    <row r="30" spans="1:4" x14ac:dyDescent="0.55000000000000004">
      <c r="A30" s="21" t="s">
        <v>48</v>
      </c>
      <c r="B30" s="9">
        <f>B29*B19</f>
        <v>326.37599999999998</v>
      </c>
      <c r="C30" s="1" t="s">
        <v>36</v>
      </c>
      <c r="D30" s="13" t="str">
        <f>"式："&amp;A29&amp;"*"&amp;A19</f>
        <v>式：増加量（1か月分）*保存月数</v>
      </c>
    </row>
    <row r="31" spans="1:4" x14ac:dyDescent="0.55000000000000004">
      <c r="A31" s="1" t="s">
        <v>44</v>
      </c>
      <c r="B31" s="9">
        <f>B7</f>
        <v>50</v>
      </c>
      <c r="C31" s="1" t="s">
        <v>36</v>
      </c>
      <c r="D31" s="13" t="s">
        <v>45</v>
      </c>
    </row>
    <row r="32" spans="1:4" x14ac:dyDescent="0.55000000000000004">
      <c r="A32" s="8"/>
      <c r="B32" s="7"/>
      <c r="C32" s="8"/>
      <c r="D32" s="8"/>
    </row>
    <row r="33" spans="1:4" x14ac:dyDescent="0.55000000000000004">
      <c r="A33" s="10" t="s">
        <v>35</v>
      </c>
      <c r="B33" s="11">
        <f>B28+B30+B31</f>
        <v>376.976</v>
      </c>
      <c r="C33" s="12" t="s">
        <v>36</v>
      </c>
      <c r="D33" s="13" t="s">
        <v>37</v>
      </c>
    </row>
  </sheetData>
  <mergeCells count="1">
    <mergeCell ref="A2:D2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a8e85bc-da88-4af7-92ce-5a4970539b9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25E428DBD03DB4BB96D30F0FB0FC79B" ma:contentTypeVersion="14" ma:contentTypeDescription="新しいドキュメントを作成します。" ma:contentTypeScope="" ma:versionID="519aaa4af0e031e2363e40e72e08c5b5">
  <xsd:schema xmlns:xsd="http://www.w3.org/2001/XMLSchema" xmlns:xs="http://www.w3.org/2001/XMLSchema" xmlns:p="http://schemas.microsoft.com/office/2006/metadata/properties" xmlns:ns2="ca8e85bc-da88-4af7-92ce-5a4970539b9e" xmlns:ns3="01a53724-3574-46e4-8042-7522599554dd" targetNamespace="http://schemas.microsoft.com/office/2006/metadata/properties" ma:root="true" ma:fieldsID="b5ae1f2b83882e1761c88099cbf2732e" ns2:_="" ns3:_="">
    <xsd:import namespace="ca8e85bc-da88-4af7-92ce-5a4970539b9e"/>
    <xsd:import namespace="01a53724-3574-46e4-8042-7522599554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e85bc-da88-4af7-92ce-5a4970539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a53724-3574-46e4-8042-7522599554d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10030A-3938-4C85-BADB-AE103BDB45B7}">
  <ds:schemaRefs>
    <ds:schemaRef ds:uri="http://schemas.microsoft.com/office/2006/metadata/properties"/>
    <ds:schemaRef ds:uri="http://schemas.microsoft.com/office/infopath/2007/PartnerControls"/>
    <ds:schemaRef ds:uri="ca8e85bc-da88-4af7-92ce-5a4970539b9e"/>
  </ds:schemaRefs>
</ds:datastoreItem>
</file>

<file path=customXml/itemProps2.xml><?xml version="1.0" encoding="utf-8"?>
<ds:datastoreItem xmlns:ds="http://schemas.openxmlformats.org/officeDocument/2006/customXml" ds:itemID="{CC0B0B8F-E16D-417B-8EC8-13335AC33A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8e85bc-da88-4af7-92ce-5a4970539b9e"/>
    <ds:schemaRef ds:uri="01a53724-3574-46e4-8042-7522599554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DAD090-9F5B-4026-8D54-D5C0D10094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サイジング</vt:lpstr>
      <vt:lpstr>サイジング例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Otsuka Toshio(OV)</dc:creator>
  <cp:keywords/>
  <dc:description/>
  <cp:lastModifiedBy>ゾーホージャパン株式会社</cp:lastModifiedBy>
  <cp:revision/>
  <dcterms:created xsi:type="dcterms:W3CDTF">2020-07-03T00:23:39Z</dcterms:created>
  <dcterms:modified xsi:type="dcterms:W3CDTF">2025-05-09T08:34:08Z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0x010100725E428DBD03DB4BB96D30F0FB0FC79B</vt:lpwstr>
  </property>
</Properties>
</file>